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LICITACION 2011" sheetId="1" r:id="rId1"/>
    <sheet name="Hoja3" sheetId="2" r:id="rId2"/>
  </sheets>
  <definedNames>
    <definedName name="_xlnm._FilterDatabase" localSheetId="0" hidden="1">'LICITACION 2011'!$A$4:$I$46</definedName>
    <definedName name="_xlnm.Print_Area" localSheetId="0">'LICITACION 2011'!$A:$H</definedName>
    <definedName name="_xlnm.Print_Titles" localSheetId="0">'LICITACION 2011'!$1:$5</definedName>
  </definedNames>
  <calcPr fullCalcOnLoad="1"/>
</workbook>
</file>

<file path=xl/sharedStrings.xml><?xml version="1.0" encoding="utf-8"?>
<sst xmlns="http://schemas.openxmlformats.org/spreadsheetml/2006/main" count="86" uniqueCount="85">
  <si>
    <t>IVA 1.6%</t>
  </si>
  <si>
    <t>SEDE</t>
  </si>
  <si>
    <t>NO. SERVICIOS</t>
  </si>
  <si>
    <t xml:space="preserve">Servicio de Vigilancia Privada en las Diferentes Dependencias de la </t>
  </si>
  <si>
    <t>21-Facultad de Ciencias Agropecuarias sector las guacas , Planta de Proceso . Servicio 24 horas de lunes a domingo</t>
  </si>
  <si>
    <t>23-Sede Santander de Quilichao Interior Casona , Servicio 24 horas de lunes a domingo</t>
  </si>
  <si>
    <t>Universidad del Cauca - Año 2011</t>
  </si>
  <si>
    <t>VALOR SERVICIO 2011</t>
  </si>
  <si>
    <t>COSTO ADMÓN Y SUPERVISION</t>
  </si>
  <si>
    <t>VALOR MENSUAL CON ARMA</t>
  </si>
  <si>
    <t xml:space="preserve">VALOR SERVICIO MENSUAL </t>
  </si>
  <si>
    <t xml:space="preserve">4 Días de 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</si>
  <si>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</si>
  <si>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</si>
  <si>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</si>
  <si>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</si>
  <si>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</si>
  <si>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</si>
  <si>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</si>
  <si>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</si>
  <si>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</si>
  <si>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</si>
  <si>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EDIFICIO</t>
  </si>
  <si>
    <t>DIRECCION ADMINISTRATIVA</t>
  </si>
  <si>
    <t>FACULTAD DE EDUCACION</t>
  </si>
  <si>
    <t>FACULTADES DE INGENIERIA</t>
  </si>
  <si>
    <t>FACULTAD DE SALUD</t>
  </si>
  <si>
    <t>FACULTAD CIENCIAS AGROPECUARIAS</t>
  </si>
  <si>
    <t>CASA CALDAS</t>
  </si>
  <si>
    <t>SEDE NORTE</t>
  </si>
  <si>
    <t>DIAMANTE</t>
  </si>
  <si>
    <t>FACULTAD DE ARTES</t>
  </si>
  <si>
    <t>CDU</t>
  </si>
  <si>
    <t>SANTO DOMINGO</t>
  </si>
  <si>
    <t>CONSULTORIO JURIDICO</t>
  </si>
  <si>
    <t>BIOTERIO</t>
  </si>
  <si>
    <t>FACULTAD DE CIENCIAS CONTABLES</t>
  </si>
  <si>
    <t>FACULTAD DE CIENCIAS HUMANAS</t>
  </si>
  <si>
    <t>UNIDAD DE SALUD</t>
  </si>
  <si>
    <t>Turno de 24 horas</t>
  </si>
  <si>
    <t>UNISALUD</t>
  </si>
  <si>
    <t>UNICAUCA</t>
  </si>
  <si>
    <t>Sede Bioterio , servicio 24 horas de lunes a domingo</t>
  </si>
  <si>
    <t>Facultad de Artes , Interior del Claustro carrera 6 No 3-14 Servicio de las 07:00 a las 22:00 horas de lnes a viernes sin festivo</t>
  </si>
  <si>
    <t>Facultad de Ciencias Naturales exactas y de la educación, Interior Edificio de matematicas . Servicio  de lunes a viernes de las 07:00 a las 22:00 horas sin festivo</t>
  </si>
  <si>
    <t>Facultad de humanidades ,Interior del claustro calle 4 no 3-56 Sede Edificio Matematicas Parte Interior Servicio de las 07:00 a las 22:00 de lunes a viernes sin festivos</t>
  </si>
  <si>
    <t>Facultad de Ciencias de la Salud Interior del Edificio , servicio de lunes a viernes de las 07:00 a las 22:00 sin festivo</t>
  </si>
  <si>
    <t>PARQUES TEMATICOS</t>
  </si>
  <si>
    <t>TOTAL</t>
  </si>
  <si>
    <t>PERIODO</t>
  </si>
  <si>
    <t>Resumen Servicio de Vigilancia Privada en la de la Universidad del Cauca y la Unidad de Salud para el año 2011</t>
  </si>
  <si>
    <t>Casa Caldas Calle 3 No 4-70 Servicio 24 horas de lunes a domingo</t>
  </si>
  <si>
    <t xml:space="preserve">Centro deportivo Universitario ,Sector Tulcan de lunes a sábado de las 07:00 a las 22:00 horas </t>
  </si>
  <si>
    <t>Sede Rondero CampoTulcan servicio de 12 horas diurnas de lunes a viernes sin festivo</t>
  </si>
  <si>
    <t>Consultorio Juridico Carrera 3 No 1-28,servicio 24 horas de lunes a domingo</t>
  </si>
  <si>
    <t>Sede Consultorio juridico, carrera 9 servicio 24 horas de lunes a domingo</t>
  </si>
  <si>
    <t xml:space="preserve">Diamante de Beisbol ,servicio 24 horas de lunes a domingo </t>
  </si>
  <si>
    <t xml:space="preserve"> Area de Edificios, Construción y mantenimiento , servicio 24 horas de lunes a domingo-Portería </t>
  </si>
  <si>
    <t>Facultad de Ciencias Agropecuarias Sector las Guacas , Porteria. Servicio 24 horas de lunes a domingo</t>
  </si>
  <si>
    <t>Facultad de Ciencias Agropecuarias las Guacas, Garita Occidental , servicio 24 horas de lunes a domingo</t>
  </si>
  <si>
    <t>Facultad de Ciencias Agropecuarias Sector las Guacas, Garita Oriental, servicio 24 horas de lunes a domingo</t>
  </si>
  <si>
    <t>Sede Artes servicio de 12 horas diurnas de lunes a viernes sin festivos de las 7:00 a las 19:00 horas</t>
  </si>
  <si>
    <t>Edificio nuevo de Contaduría sector Pomona Zona Exterior Caseta Metereologíca , Servicio 24 horas de Lunes a domingo</t>
  </si>
  <si>
    <t>Edificio nuevo de Contaduría sector Pomona, Parte Interna del Edificio Bloques A Y B,Sevicio 24 horas de lunes a domingo</t>
  </si>
  <si>
    <t>Edificio nuevo de Contaduría Sector Pomona , Parte Interna del Edificio Bloque Administrativo ,servicio 24 horas de lunes a domingo</t>
  </si>
  <si>
    <t>Edificio nuevo de Contaduría Sector Pomona , Parte Interna del Edificio Bloque Administrativo ,servicio 15 horas de lunes a viernes sin festivos  de las 07:00 a las 22:00 horas</t>
  </si>
  <si>
    <t>Facultad de Ciencias Naturales Exactas y de la Educación ,Portería Edificio matematicas .Servicio 24 horas de lunes a domingo</t>
  </si>
  <si>
    <t>Facultad de Ciencias Naturales  Exactas y de la Educación, porteria Parqueadero matematicas.Servicio 24 horas  de lunes a domingo</t>
  </si>
  <si>
    <t>Edificio Laboratorio -Interno. Servicio 24 horas de lunes a domingo</t>
  </si>
  <si>
    <t>Sede Educación servicio de 12 horas diurnas de lunes a viernes sin festivo</t>
  </si>
  <si>
    <t>Sede Humanidades servicio de 12 horas diurnas de lunes a viernes sin festivos de las 7:00 a las 19:00 horas</t>
  </si>
  <si>
    <t>Departamento de morfología Parqueadero,servicio 24 horas de lunes a domingo</t>
  </si>
  <si>
    <t>Centro docente Asistencial Alfonso Lopez, Poteria . Servicio 24 horas de lunes a domingo</t>
  </si>
  <si>
    <t>Sede Medicina servicio de 12 horas diurnas de lunes a viernes sin festivos de las 7:00 a las 19:00 horas sin festivo</t>
  </si>
  <si>
    <t>Sede Ingenierias Servicio de 12 horas diurnas de lunes a viernes sin festivos</t>
  </si>
  <si>
    <t xml:space="preserve"> Edificio de Ingenierias Porteria Garita Sur. Servicio 24 horas de lunes a domingo</t>
  </si>
  <si>
    <t xml:space="preserve"> Edificio de Ingenierias -Exterior de Edificio y parque de ingenierias , con ronda hasta la facultad de Educación. Servicio 24 horas de lunes a domingo</t>
  </si>
  <si>
    <t>Edificio de Ingenierias Porteria Garita Norte ,Servicio 24 horas de lunes a domingo</t>
  </si>
  <si>
    <t xml:space="preserve"> Edificio de Ingenieria Interno, Servicio de 24 horas de lunes a domingo</t>
  </si>
  <si>
    <t>Edificio de Ingenierierias Ints. De Vías e Ipet, servicio 24 horas de lunes a domingo</t>
  </si>
  <si>
    <t>Sede Finca La Sultana , Servicio 24 horas de lunes a domingo</t>
  </si>
  <si>
    <t>Sede Finca la Rejoya , Servicio 24 horas de lunes a domingo</t>
  </si>
  <si>
    <t>Edificio Santo Domingo Interior ,servicio de lunes a viernes sin festivo de las 07:00 a las 22:00 horas</t>
  </si>
  <si>
    <t>Edificio Santo Domingo Interior ,servicio de lunes a viernes sin festivo de las 07:00 a las 19:00 horas</t>
  </si>
  <si>
    <t>ADENDA CUADRO DE CANTIDADES FINAL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</si>
</sst>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"/>
    <numFmt numFmtId="189" formatCode="&quot;$&quot;#,##0.00"/>
    <numFmt numFmtId="190" formatCode="0.0%"/>
    <numFmt numFmtId="191" formatCode="#,##0.000"/>
    <numFmt numFmtId="192" formatCode="&quot;$&quot;\ #,##0.00"/>
    <numFmt numFmtId="193" formatCode="#,##0.00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"/>
  </numFmts>
  <fonts count="51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3" fontId="49" fillId="33" borderId="1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3" fontId="1" fillId="33" borderId="1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3" fillId="33" borderId="0" xfId="0" applyNumberFormat="1" applyFont="1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50" fillId="0" borderId="0" xfId="0" applyFont="1" applyAlignment="1">
      <alignment/>
    </xf>
    <xf numFmtId="3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1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0">
      <selection activeCell="I5" sqref="I5"/>
    </sheetView>
  </sheetViews>
  <sheetFormatPr defaultColWidth="11.421875" defaultRowHeight="12.75"/>
  <cols>
    <col min="1" max="1" width="28.28125" style="17" customWidth="1"/>
    <col min="2" max="2" width="33.8515625" style="1" customWidth="1"/>
    <col min="3" max="3" width="15.421875" style="1" customWidth="1"/>
    <col min="4" max="4" width="8.421875" style="1" customWidth="1"/>
    <col min="5" max="5" width="14.7109375" style="1" customWidth="1"/>
    <col min="6" max="6" width="15.421875" style="1" customWidth="1"/>
    <col min="7" max="7" width="13.140625" style="1" customWidth="1"/>
    <col min="8" max="8" width="17.28125" style="1" customWidth="1"/>
    <col min="9" max="9" width="11.421875" style="1" customWidth="1"/>
    <col min="10" max="10" width="12.7109375" style="1" bestFit="1" customWidth="1"/>
    <col min="11" max="16384" width="11.421875" style="1" customWidth="1"/>
  </cols>
  <sheetData>
    <row r="1" spans="1:8" ht="25.5" customHeight="1">
      <c r="A1" s="37" t="s">
        <v>84</v>
      </c>
      <c r="B1" s="37"/>
      <c r="C1" s="37"/>
      <c r="D1" s="37"/>
      <c r="E1" s="37"/>
      <c r="F1" s="37"/>
      <c r="G1" s="37"/>
      <c r="H1" s="37"/>
    </row>
    <row r="2" spans="1:8" ht="12.75">
      <c r="A2" s="18"/>
      <c r="B2" s="32" t="s">
        <v>3</v>
      </c>
      <c r="C2" s="32"/>
      <c r="D2" s="32"/>
      <c r="E2" s="32"/>
      <c r="F2" s="32"/>
      <c r="G2" s="32"/>
      <c r="H2" s="32"/>
    </row>
    <row r="3" spans="1:8" ht="12.75">
      <c r="A3" s="18"/>
      <c r="B3" s="32" t="s">
        <v>6</v>
      </c>
      <c r="C3" s="32"/>
      <c r="D3" s="32"/>
      <c r="E3" s="32"/>
      <c r="F3" s="32"/>
      <c r="G3" s="32"/>
      <c r="H3" s="32"/>
    </row>
    <row r="4" spans="1:8" ht="33.75">
      <c r="A4" s="19" t="s">
        <v>22</v>
      </c>
      <c r="B4" s="2" t="s">
        <v>1</v>
      </c>
      <c r="C4" s="3" t="s">
        <v>7</v>
      </c>
      <c r="D4" s="3" t="s">
        <v>2</v>
      </c>
      <c r="E4" s="3" t="s">
        <v>7</v>
      </c>
      <c r="F4" s="3" t="s">
        <v>8</v>
      </c>
      <c r="G4" s="2" t="s">
        <v>0</v>
      </c>
      <c r="H4" s="3" t="s">
        <v>9</v>
      </c>
    </row>
    <row r="5" spans="1:8" s="7" customFormat="1" ht="49.5" customHeight="1">
      <c r="A5" s="18" t="s">
        <v>35</v>
      </c>
      <c r="B5" s="4" t="s">
        <v>42</v>
      </c>
      <c r="C5" s="4">
        <v>4713280</v>
      </c>
      <c r="D5" s="5">
        <v>1</v>
      </c>
      <c r="E5" s="4">
        <f aca="true" t="shared" si="0" ref="E5:E44">+C5*D5</f>
        <v>4713280</v>
      </c>
      <c r="F5" s="6">
        <f>+E5*10%</f>
        <v>471328</v>
      </c>
      <c r="G5" s="6">
        <f aca="true" t="shared" si="1" ref="G5:G44">+(+F5+E5)*1.6%</f>
        <v>82953.728</v>
      </c>
      <c r="H5" s="6">
        <f aca="true" t="shared" si="2" ref="H5:H44">+F5+E5+G5</f>
        <v>5267561.728</v>
      </c>
    </row>
    <row r="6" spans="1:8" ht="38.25">
      <c r="A6" s="18" t="s">
        <v>28</v>
      </c>
      <c r="B6" s="4" t="s">
        <v>51</v>
      </c>
      <c r="C6" s="4">
        <v>4713280</v>
      </c>
      <c r="D6" s="5">
        <v>1</v>
      </c>
      <c r="E6" s="4">
        <f t="shared" si="0"/>
        <v>4713280</v>
      </c>
      <c r="F6" s="6">
        <f>+E6*10%</f>
        <v>471328</v>
      </c>
      <c r="G6" s="6">
        <f t="shared" si="1"/>
        <v>82953.728</v>
      </c>
      <c r="H6" s="6">
        <f t="shared" si="2"/>
        <v>5267561.728</v>
      </c>
    </row>
    <row r="7" spans="1:8" ht="38.25">
      <c r="A7" s="31" t="s">
        <v>32</v>
      </c>
      <c r="B7" s="4" t="s">
        <v>52</v>
      </c>
      <c r="C7" s="4">
        <v>2286235</v>
      </c>
      <c r="D7" s="5">
        <v>1</v>
      </c>
      <c r="E7" s="4">
        <f t="shared" si="0"/>
        <v>2286235</v>
      </c>
      <c r="F7" s="6">
        <f>+E7*10%+1</f>
        <v>228624.5</v>
      </c>
      <c r="G7" s="6">
        <f t="shared" si="1"/>
        <v>40237.752</v>
      </c>
      <c r="H7" s="6">
        <f t="shared" si="2"/>
        <v>2555097.252</v>
      </c>
    </row>
    <row r="8" spans="1:8" ht="38.25">
      <c r="A8" s="31"/>
      <c r="B8" s="4" t="s">
        <v>53</v>
      </c>
      <c r="C8" s="4">
        <v>1406914</v>
      </c>
      <c r="D8" s="5">
        <v>1</v>
      </c>
      <c r="E8" s="4">
        <f t="shared" si="0"/>
        <v>1406914</v>
      </c>
      <c r="F8" s="6">
        <f aca="true" t="shared" si="3" ref="F8:F44">+E8*10%</f>
        <v>140691.4</v>
      </c>
      <c r="G8" s="6">
        <f t="shared" si="1"/>
        <v>24761.6864</v>
      </c>
      <c r="H8" s="6">
        <f t="shared" si="2"/>
        <v>1572367.0864</v>
      </c>
    </row>
    <row r="9" spans="1:8" ht="38.25">
      <c r="A9" s="31" t="s">
        <v>34</v>
      </c>
      <c r="B9" s="4" t="s">
        <v>54</v>
      </c>
      <c r="C9" s="4">
        <v>4713280</v>
      </c>
      <c r="D9" s="5">
        <v>1</v>
      </c>
      <c r="E9" s="4">
        <f t="shared" si="0"/>
        <v>4713280</v>
      </c>
      <c r="F9" s="6">
        <f t="shared" si="3"/>
        <v>471328</v>
      </c>
      <c r="G9" s="6">
        <f t="shared" si="1"/>
        <v>82953.728</v>
      </c>
      <c r="H9" s="6">
        <f t="shared" si="2"/>
        <v>5267561.728</v>
      </c>
    </row>
    <row r="10" spans="1:8" ht="38.25">
      <c r="A10" s="31"/>
      <c r="B10" s="4" t="s">
        <v>55</v>
      </c>
      <c r="C10" s="4">
        <v>4713280</v>
      </c>
      <c r="D10" s="5">
        <v>1</v>
      </c>
      <c r="E10" s="4">
        <f t="shared" si="0"/>
        <v>4713280</v>
      </c>
      <c r="F10" s="6">
        <f t="shared" si="3"/>
        <v>471328</v>
      </c>
      <c r="G10" s="6">
        <f t="shared" si="1"/>
        <v>82953.728</v>
      </c>
      <c r="H10" s="6">
        <f t="shared" si="2"/>
        <v>5267561.728</v>
      </c>
    </row>
    <row r="11" spans="1:8" ht="25.5">
      <c r="A11" s="18" t="s">
        <v>30</v>
      </c>
      <c r="B11" s="4" t="s">
        <v>56</v>
      </c>
      <c r="C11" s="4">
        <v>4713280</v>
      </c>
      <c r="D11" s="5">
        <v>1</v>
      </c>
      <c r="E11" s="4">
        <f t="shared" si="0"/>
        <v>4713280</v>
      </c>
      <c r="F11" s="6">
        <f t="shared" si="3"/>
        <v>471328</v>
      </c>
      <c r="G11" s="6">
        <f t="shared" si="1"/>
        <v>82953.728</v>
      </c>
      <c r="H11" s="6">
        <f t="shared" si="2"/>
        <v>5267561.728</v>
      </c>
    </row>
    <row r="12" spans="1:8" ht="38.25">
      <c r="A12" s="18" t="s">
        <v>23</v>
      </c>
      <c r="B12" s="4" t="s">
        <v>57</v>
      </c>
      <c r="C12" s="4">
        <v>4713280</v>
      </c>
      <c r="D12" s="5">
        <v>1</v>
      </c>
      <c r="E12" s="4">
        <f t="shared" si="0"/>
        <v>4713280</v>
      </c>
      <c r="F12" s="6">
        <f t="shared" si="3"/>
        <v>471328</v>
      </c>
      <c r="G12" s="6">
        <f t="shared" si="1"/>
        <v>82953.728</v>
      </c>
      <c r="H12" s="6">
        <f t="shared" si="2"/>
        <v>5267561.728</v>
      </c>
    </row>
    <row r="13" spans="1:8" ht="51">
      <c r="A13" s="31" t="s">
        <v>27</v>
      </c>
      <c r="B13" s="4" t="s">
        <v>58</v>
      </c>
      <c r="C13" s="4">
        <v>4713280</v>
      </c>
      <c r="D13" s="5">
        <v>1</v>
      </c>
      <c r="E13" s="4">
        <f t="shared" si="0"/>
        <v>4713280</v>
      </c>
      <c r="F13" s="6">
        <f t="shared" si="3"/>
        <v>471328</v>
      </c>
      <c r="G13" s="6">
        <f t="shared" si="1"/>
        <v>82953.728</v>
      </c>
      <c r="H13" s="6">
        <f t="shared" si="2"/>
        <v>5267561.728</v>
      </c>
    </row>
    <row r="14" spans="1:8" ht="51">
      <c r="A14" s="31"/>
      <c r="B14" s="4" t="s">
        <v>59</v>
      </c>
      <c r="C14" s="4">
        <v>4713280</v>
      </c>
      <c r="D14" s="5">
        <v>1</v>
      </c>
      <c r="E14" s="4">
        <f t="shared" si="0"/>
        <v>4713280</v>
      </c>
      <c r="F14" s="6">
        <f t="shared" si="3"/>
        <v>471328</v>
      </c>
      <c r="G14" s="6">
        <f t="shared" si="1"/>
        <v>82953.728</v>
      </c>
      <c r="H14" s="6">
        <f t="shared" si="2"/>
        <v>5267561.728</v>
      </c>
    </row>
    <row r="15" spans="1:8" ht="51">
      <c r="A15" s="31"/>
      <c r="B15" s="4" t="s">
        <v>60</v>
      </c>
      <c r="C15" s="4">
        <v>4713280</v>
      </c>
      <c r="D15" s="5">
        <v>1</v>
      </c>
      <c r="E15" s="4">
        <f t="shared" si="0"/>
        <v>4713280</v>
      </c>
      <c r="F15" s="6">
        <f t="shared" si="3"/>
        <v>471328</v>
      </c>
      <c r="G15" s="6">
        <f t="shared" si="1"/>
        <v>82953.728</v>
      </c>
      <c r="H15" s="6">
        <f t="shared" si="2"/>
        <v>5267561.728</v>
      </c>
    </row>
    <row r="16" spans="1:8" ht="51">
      <c r="A16" s="31"/>
      <c r="B16" s="4" t="s">
        <v>4</v>
      </c>
      <c r="C16" s="4">
        <v>4713280</v>
      </c>
      <c r="D16" s="5">
        <v>1</v>
      </c>
      <c r="E16" s="4">
        <f t="shared" si="0"/>
        <v>4713280</v>
      </c>
      <c r="F16" s="6">
        <f t="shared" si="3"/>
        <v>471328</v>
      </c>
      <c r="G16" s="6">
        <f t="shared" si="1"/>
        <v>82953.728</v>
      </c>
      <c r="H16" s="6">
        <f t="shared" si="2"/>
        <v>5267561.728</v>
      </c>
    </row>
    <row r="17" spans="1:8" ht="51">
      <c r="A17" s="31" t="s">
        <v>31</v>
      </c>
      <c r="B17" s="4" t="s">
        <v>43</v>
      </c>
      <c r="C17" s="4">
        <v>1758642</v>
      </c>
      <c r="D17" s="5">
        <v>1</v>
      </c>
      <c r="E17" s="4">
        <f t="shared" si="0"/>
        <v>1758642</v>
      </c>
      <c r="F17" s="6">
        <f t="shared" si="3"/>
        <v>175864.2</v>
      </c>
      <c r="G17" s="6">
        <f t="shared" si="1"/>
        <v>30952.0992</v>
      </c>
      <c r="H17" s="6">
        <f t="shared" si="2"/>
        <v>1965458.2992</v>
      </c>
    </row>
    <row r="18" spans="1:8" ht="51">
      <c r="A18" s="31"/>
      <c r="B18" s="4" t="s">
        <v>61</v>
      </c>
      <c r="C18" s="8">
        <v>1406914</v>
      </c>
      <c r="D18" s="5">
        <v>2</v>
      </c>
      <c r="E18" s="4">
        <f t="shared" si="0"/>
        <v>2813828</v>
      </c>
      <c r="F18" s="6">
        <f t="shared" si="3"/>
        <v>281382.8</v>
      </c>
      <c r="G18" s="6">
        <f t="shared" si="1"/>
        <v>49523.3728</v>
      </c>
      <c r="H18" s="6">
        <f t="shared" si="2"/>
        <v>3144734.1728</v>
      </c>
    </row>
    <row r="19" spans="1:8" ht="51">
      <c r="A19" s="31" t="s">
        <v>36</v>
      </c>
      <c r="B19" s="4" t="s">
        <v>62</v>
      </c>
      <c r="C19" s="4">
        <v>4713280</v>
      </c>
      <c r="D19" s="5">
        <v>1</v>
      </c>
      <c r="E19" s="4">
        <f t="shared" si="0"/>
        <v>4713280</v>
      </c>
      <c r="F19" s="6">
        <f t="shared" si="3"/>
        <v>471328</v>
      </c>
      <c r="G19" s="6">
        <f t="shared" si="1"/>
        <v>82953.728</v>
      </c>
      <c r="H19" s="6">
        <f t="shared" si="2"/>
        <v>5267561.728</v>
      </c>
    </row>
    <row r="20" spans="1:8" ht="51">
      <c r="A20" s="31"/>
      <c r="B20" s="4" t="s">
        <v>63</v>
      </c>
      <c r="C20" s="4">
        <v>4713280</v>
      </c>
      <c r="D20" s="5">
        <v>1</v>
      </c>
      <c r="E20" s="4">
        <f t="shared" si="0"/>
        <v>4713280</v>
      </c>
      <c r="F20" s="6">
        <f t="shared" si="3"/>
        <v>471328</v>
      </c>
      <c r="G20" s="6">
        <f t="shared" si="1"/>
        <v>82953.728</v>
      </c>
      <c r="H20" s="6">
        <f t="shared" si="2"/>
        <v>5267561.728</v>
      </c>
    </row>
    <row r="21" spans="1:8" ht="63.75">
      <c r="A21" s="31"/>
      <c r="B21" s="4" t="s">
        <v>64</v>
      </c>
      <c r="C21" s="4">
        <v>4713280</v>
      </c>
      <c r="D21" s="5">
        <v>1</v>
      </c>
      <c r="E21" s="4">
        <f t="shared" si="0"/>
        <v>4713280</v>
      </c>
      <c r="F21" s="6">
        <f t="shared" si="3"/>
        <v>471328</v>
      </c>
      <c r="G21" s="6">
        <f t="shared" si="1"/>
        <v>82953.728</v>
      </c>
      <c r="H21" s="6">
        <f t="shared" si="2"/>
        <v>5267561.728</v>
      </c>
    </row>
    <row r="22" spans="1:9" ht="76.5">
      <c r="A22" s="31"/>
      <c r="B22" s="4" t="s">
        <v>65</v>
      </c>
      <c r="C22" s="4">
        <v>1758642</v>
      </c>
      <c r="D22" s="5">
        <v>1</v>
      </c>
      <c r="E22" s="4">
        <f t="shared" si="0"/>
        <v>1758642</v>
      </c>
      <c r="F22" s="6">
        <f t="shared" si="3"/>
        <v>175864.2</v>
      </c>
      <c r="G22" s="6">
        <f t="shared" si="1"/>
        <v>30952.0992</v>
      </c>
      <c r="H22" s="6">
        <f t="shared" si="2"/>
        <v>1965458.2992</v>
      </c>
      <c r="I22" s="9"/>
    </row>
    <row r="23" spans="1:8" ht="63.75">
      <c r="A23" s="31" t="s">
        <v>24</v>
      </c>
      <c r="B23" s="4" t="s">
        <v>66</v>
      </c>
      <c r="C23" s="4">
        <v>4713280</v>
      </c>
      <c r="D23" s="5">
        <v>1</v>
      </c>
      <c r="E23" s="4">
        <f t="shared" si="0"/>
        <v>4713280</v>
      </c>
      <c r="F23" s="6">
        <f t="shared" si="3"/>
        <v>471328</v>
      </c>
      <c r="G23" s="6">
        <f t="shared" si="1"/>
        <v>82953.728</v>
      </c>
      <c r="H23" s="6">
        <f t="shared" si="2"/>
        <v>5267561.728</v>
      </c>
    </row>
    <row r="24" spans="1:8" ht="63.75">
      <c r="A24" s="31"/>
      <c r="B24" s="4" t="s">
        <v>67</v>
      </c>
      <c r="C24" s="4">
        <v>4713280</v>
      </c>
      <c r="D24" s="5">
        <v>1</v>
      </c>
      <c r="E24" s="4">
        <f t="shared" si="0"/>
        <v>4713280</v>
      </c>
      <c r="F24" s="6">
        <f t="shared" si="3"/>
        <v>471328</v>
      </c>
      <c r="G24" s="6">
        <f t="shared" si="1"/>
        <v>82953.728</v>
      </c>
      <c r="H24" s="6">
        <f t="shared" si="2"/>
        <v>5267561.728</v>
      </c>
    </row>
    <row r="25" spans="1:8" ht="76.5">
      <c r="A25" s="31"/>
      <c r="B25" s="4" t="s">
        <v>44</v>
      </c>
      <c r="C25" s="4">
        <v>1758642</v>
      </c>
      <c r="D25" s="5">
        <v>1</v>
      </c>
      <c r="E25" s="4">
        <f t="shared" si="0"/>
        <v>1758642</v>
      </c>
      <c r="F25" s="6">
        <f t="shared" si="3"/>
        <v>175864.2</v>
      </c>
      <c r="G25" s="6">
        <f t="shared" si="1"/>
        <v>30952.0992</v>
      </c>
      <c r="H25" s="6">
        <f t="shared" si="2"/>
        <v>1965458.2992</v>
      </c>
    </row>
    <row r="26" spans="1:8" ht="38.25">
      <c r="A26" s="31"/>
      <c r="B26" s="4" t="s">
        <v>68</v>
      </c>
      <c r="C26" s="4">
        <v>4713280</v>
      </c>
      <c r="D26" s="5">
        <v>1</v>
      </c>
      <c r="E26" s="4">
        <f t="shared" si="0"/>
        <v>4713280</v>
      </c>
      <c r="F26" s="6">
        <f t="shared" si="3"/>
        <v>471328</v>
      </c>
      <c r="G26" s="6">
        <f t="shared" si="1"/>
        <v>82953.728</v>
      </c>
      <c r="H26" s="6">
        <f t="shared" si="2"/>
        <v>5267561.728</v>
      </c>
    </row>
    <row r="27" spans="1:8" ht="38.25">
      <c r="A27" s="31"/>
      <c r="B27" s="4" t="s">
        <v>69</v>
      </c>
      <c r="C27" s="4">
        <v>1406914</v>
      </c>
      <c r="D27" s="5">
        <v>3</v>
      </c>
      <c r="E27" s="4">
        <f t="shared" si="0"/>
        <v>4220742</v>
      </c>
      <c r="F27" s="6">
        <f t="shared" si="3"/>
        <v>422074.2</v>
      </c>
      <c r="G27" s="6">
        <f t="shared" si="1"/>
        <v>74285.0592</v>
      </c>
      <c r="H27" s="6">
        <f t="shared" si="2"/>
        <v>4717101.2592</v>
      </c>
    </row>
    <row r="28" spans="1:8" ht="76.5">
      <c r="A28" s="31" t="s">
        <v>37</v>
      </c>
      <c r="B28" s="4" t="s">
        <v>45</v>
      </c>
      <c r="C28" s="4">
        <v>1758642</v>
      </c>
      <c r="D28" s="5">
        <v>1</v>
      </c>
      <c r="E28" s="4">
        <f t="shared" si="0"/>
        <v>1758642</v>
      </c>
      <c r="F28" s="6">
        <f t="shared" si="3"/>
        <v>175864.2</v>
      </c>
      <c r="G28" s="6">
        <f t="shared" si="1"/>
        <v>30952.0992</v>
      </c>
      <c r="H28" s="6">
        <f t="shared" si="2"/>
        <v>1965458.2992</v>
      </c>
    </row>
    <row r="29" spans="1:8" ht="51">
      <c r="A29" s="31"/>
      <c r="B29" s="4" t="s">
        <v>70</v>
      </c>
      <c r="C29" s="4">
        <v>1406914</v>
      </c>
      <c r="D29" s="5">
        <v>2</v>
      </c>
      <c r="E29" s="4">
        <f t="shared" si="0"/>
        <v>2813828</v>
      </c>
      <c r="F29" s="6">
        <f t="shared" si="3"/>
        <v>281382.8</v>
      </c>
      <c r="G29" s="6">
        <f t="shared" si="1"/>
        <v>49523.3728</v>
      </c>
      <c r="H29" s="6">
        <f t="shared" si="2"/>
        <v>3144734.1728</v>
      </c>
    </row>
    <row r="30" spans="1:8" ht="38.25">
      <c r="A30" s="31" t="s">
        <v>26</v>
      </c>
      <c r="B30" s="4" t="s">
        <v>71</v>
      </c>
      <c r="C30" s="4">
        <v>4713280</v>
      </c>
      <c r="D30" s="5">
        <v>1</v>
      </c>
      <c r="E30" s="4">
        <f t="shared" si="0"/>
        <v>4713280</v>
      </c>
      <c r="F30" s="6">
        <f t="shared" si="3"/>
        <v>471328</v>
      </c>
      <c r="G30" s="6">
        <f t="shared" si="1"/>
        <v>82953.728</v>
      </c>
      <c r="H30" s="6">
        <f t="shared" si="2"/>
        <v>5267561.728</v>
      </c>
    </row>
    <row r="31" spans="1:8" ht="51">
      <c r="A31" s="31"/>
      <c r="B31" s="4" t="s">
        <v>46</v>
      </c>
      <c r="C31" s="4">
        <v>1758642</v>
      </c>
      <c r="D31" s="5">
        <v>1</v>
      </c>
      <c r="E31" s="4">
        <f t="shared" si="0"/>
        <v>1758642</v>
      </c>
      <c r="F31" s="6">
        <f t="shared" si="3"/>
        <v>175864.2</v>
      </c>
      <c r="G31" s="6">
        <f t="shared" si="1"/>
        <v>30952.0992</v>
      </c>
      <c r="H31" s="6">
        <f t="shared" si="2"/>
        <v>1965458.2992</v>
      </c>
    </row>
    <row r="32" spans="1:8" ht="38.25">
      <c r="A32" s="31"/>
      <c r="B32" s="4" t="s">
        <v>72</v>
      </c>
      <c r="C32" s="4">
        <v>4713280</v>
      </c>
      <c r="D32" s="5">
        <v>1</v>
      </c>
      <c r="E32" s="4">
        <f t="shared" si="0"/>
        <v>4713280</v>
      </c>
      <c r="F32" s="6">
        <f t="shared" si="3"/>
        <v>471328</v>
      </c>
      <c r="G32" s="6">
        <f t="shared" si="1"/>
        <v>82953.728</v>
      </c>
      <c r="H32" s="6">
        <f t="shared" si="2"/>
        <v>5267561.728</v>
      </c>
    </row>
    <row r="33" spans="1:8" ht="51">
      <c r="A33" s="31"/>
      <c r="B33" s="4" t="s">
        <v>73</v>
      </c>
      <c r="C33" s="4">
        <v>1406914</v>
      </c>
      <c r="D33" s="5">
        <v>3</v>
      </c>
      <c r="E33" s="4">
        <f t="shared" si="0"/>
        <v>4220742</v>
      </c>
      <c r="F33" s="6">
        <f t="shared" si="3"/>
        <v>422074.2</v>
      </c>
      <c r="G33" s="6">
        <f t="shared" si="1"/>
        <v>74285.0592</v>
      </c>
      <c r="H33" s="6">
        <f t="shared" si="2"/>
        <v>4717101.2592</v>
      </c>
    </row>
    <row r="34" spans="1:8" ht="38.25">
      <c r="A34" s="35" t="s">
        <v>25</v>
      </c>
      <c r="B34" s="4" t="s">
        <v>74</v>
      </c>
      <c r="C34" s="4">
        <v>1406914</v>
      </c>
      <c r="D34" s="5">
        <v>3</v>
      </c>
      <c r="E34" s="4">
        <f t="shared" si="0"/>
        <v>4220742</v>
      </c>
      <c r="F34" s="6">
        <f t="shared" si="3"/>
        <v>422074.2</v>
      </c>
      <c r="G34" s="6">
        <f t="shared" si="1"/>
        <v>74285.0592</v>
      </c>
      <c r="H34" s="6">
        <f t="shared" si="2"/>
        <v>4717101.2592</v>
      </c>
    </row>
    <row r="35" spans="1:8" ht="38.25">
      <c r="A35" s="35"/>
      <c r="B35" s="4" t="s">
        <v>75</v>
      </c>
      <c r="C35" s="4">
        <v>4713280</v>
      </c>
      <c r="D35" s="5">
        <v>1</v>
      </c>
      <c r="E35" s="4">
        <f t="shared" si="0"/>
        <v>4713280</v>
      </c>
      <c r="F35" s="6">
        <f t="shared" si="3"/>
        <v>471328</v>
      </c>
      <c r="G35" s="6">
        <f t="shared" si="1"/>
        <v>82953.728</v>
      </c>
      <c r="H35" s="6">
        <f t="shared" si="2"/>
        <v>5267561.728</v>
      </c>
    </row>
    <row r="36" spans="1:8" ht="63.75">
      <c r="A36" s="35"/>
      <c r="B36" s="4" t="s">
        <v>76</v>
      </c>
      <c r="C36" s="4">
        <v>4713280</v>
      </c>
      <c r="D36" s="5">
        <v>1</v>
      </c>
      <c r="E36" s="4">
        <f t="shared" si="0"/>
        <v>4713280</v>
      </c>
      <c r="F36" s="6">
        <f t="shared" si="3"/>
        <v>471328</v>
      </c>
      <c r="G36" s="6">
        <f t="shared" si="1"/>
        <v>82953.728</v>
      </c>
      <c r="H36" s="6">
        <f t="shared" si="2"/>
        <v>5267561.728</v>
      </c>
    </row>
    <row r="37" spans="1:8" ht="38.25">
      <c r="A37" s="35"/>
      <c r="B37" s="4" t="s">
        <v>77</v>
      </c>
      <c r="C37" s="4">
        <v>4713280</v>
      </c>
      <c r="D37" s="5">
        <v>1</v>
      </c>
      <c r="E37" s="4">
        <f t="shared" si="0"/>
        <v>4713280</v>
      </c>
      <c r="F37" s="6">
        <f t="shared" si="3"/>
        <v>471328</v>
      </c>
      <c r="G37" s="6">
        <f t="shared" si="1"/>
        <v>82953.728</v>
      </c>
      <c r="H37" s="6">
        <f t="shared" si="2"/>
        <v>5267561.728</v>
      </c>
    </row>
    <row r="38" spans="1:8" ht="38.25">
      <c r="A38" s="35"/>
      <c r="B38" s="4" t="s">
        <v>78</v>
      </c>
      <c r="C38" s="4">
        <v>4713280</v>
      </c>
      <c r="D38" s="5">
        <v>1</v>
      </c>
      <c r="E38" s="4">
        <f t="shared" si="0"/>
        <v>4713280</v>
      </c>
      <c r="F38" s="6">
        <f t="shared" si="3"/>
        <v>471328</v>
      </c>
      <c r="G38" s="6">
        <f t="shared" si="1"/>
        <v>82953.728</v>
      </c>
      <c r="H38" s="6">
        <f t="shared" si="2"/>
        <v>5267561.728</v>
      </c>
    </row>
    <row r="39" spans="1:8" ht="38.25">
      <c r="A39" s="35"/>
      <c r="B39" s="4" t="s">
        <v>79</v>
      </c>
      <c r="C39" s="4">
        <v>4713280</v>
      </c>
      <c r="D39" s="5">
        <v>1</v>
      </c>
      <c r="E39" s="4">
        <f t="shared" si="0"/>
        <v>4713280</v>
      </c>
      <c r="F39" s="6">
        <f t="shared" si="3"/>
        <v>471328</v>
      </c>
      <c r="G39" s="6">
        <f t="shared" si="1"/>
        <v>82953.728</v>
      </c>
      <c r="H39" s="6">
        <f t="shared" si="2"/>
        <v>5267561.728</v>
      </c>
    </row>
    <row r="40" spans="1:8" ht="25.5">
      <c r="A40" s="35" t="s">
        <v>47</v>
      </c>
      <c r="B40" s="4" t="s">
        <v>80</v>
      </c>
      <c r="C40" s="4">
        <v>4713280</v>
      </c>
      <c r="D40" s="5">
        <v>1</v>
      </c>
      <c r="E40" s="4">
        <f t="shared" si="0"/>
        <v>4713280</v>
      </c>
      <c r="F40" s="6">
        <f t="shared" si="3"/>
        <v>471328</v>
      </c>
      <c r="G40" s="6">
        <f t="shared" si="1"/>
        <v>82953.728</v>
      </c>
      <c r="H40" s="6">
        <f t="shared" si="2"/>
        <v>5267561.728</v>
      </c>
    </row>
    <row r="41" spans="1:8" ht="25.5">
      <c r="A41" s="35"/>
      <c r="B41" s="4" t="s">
        <v>81</v>
      </c>
      <c r="C41" s="4">
        <v>4713280</v>
      </c>
      <c r="D41" s="5">
        <v>1</v>
      </c>
      <c r="E41" s="4">
        <f t="shared" si="0"/>
        <v>4713280</v>
      </c>
      <c r="F41" s="6">
        <f t="shared" si="3"/>
        <v>471328</v>
      </c>
      <c r="G41" s="6">
        <f t="shared" si="1"/>
        <v>82953.728</v>
      </c>
      <c r="H41" s="6">
        <f t="shared" si="2"/>
        <v>5267561.728</v>
      </c>
    </row>
    <row r="42" spans="1:8" ht="51">
      <c r="A42" s="35" t="s">
        <v>33</v>
      </c>
      <c r="B42" s="4" t="s">
        <v>82</v>
      </c>
      <c r="C42" s="4">
        <v>1758642</v>
      </c>
      <c r="D42" s="5">
        <v>1</v>
      </c>
      <c r="E42" s="4">
        <f t="shared" si="0"/>
        <v>1758642</v>
      </c>
      <c r="F42" s="6">
        <f t="shared" si="3"/>
        <v>175864.2</v>
      </c>
      <c r="G42" s="6">
        <f t="shared" si="1"/>
        <v>30952.0992</v>
      </c>
      <c r="H42" s="6">
        <f t="shared" si="2"/>
        <v>1965458.2992</v>
      </c>
    </row>
    <row r="43" spans="1:8" ht="51">
      <c r="A43" s="35"/>
      <c r="B43" s="4" t="s">
        <v>83</v>
      </c>
      <c r="C43" s="4">
        <v>1406914</v>
      </c>
      <c r="D43" s="5">
        <v>2</v>
      </c>
      <c r="E43" s="4">
        <f t="shared" si="0"/>
        <v>2813828</v>
      </c>
      <c r="F43" s="6">
        <f t="shared" si="3"/>
        <v>281382.8</v>
      </c>
      <c r="G43" s="6">
        <f t="shared" si="1"/>
        <v>49523.3728</v>
      </c>
      <c r="H43" s="6">
        <f t="shared" si="2"/>
        <v>3144734.1728</v>
      </c>
    </row>
    <row r="44" spans="1:8" ht="38.25">
      <c r="A44" s="18" t="s">
        <v>29</v>
      </c>
      <c r="B44" s="4" t="s">
        <v>5</v>
      </c>
      <c r="C44" s="4">
        <v>4713280</v>
      </c>
      <c r="D44" s="5">
        <v>1</v>
      </c>
      <c r="E44" s="4">
        <f t="shared" si="0"/>
        <v>4713280</v>
      </c>
      <c r="F44" s="6">
        <f t="shared" si="3"/>
        <v>471328</v>
      </c>
      <c r="G44" s="6">
        <f t="shared" si="1"/>
        <v>82953.728</v>
      </c>
      <c r="H44" s="6">
        <f t="shared" si="2"/>
        <v>5267561.728</v>
      </c>
    </row>
    <row r="45" spans="1:8" ht="12.75">
      <c r="A45" s="30" t="s">
        <v>38</v>
      </c>
      <c r="B45" s="12" t="s">
        <v>39</v>
      </c>
      <c r="C45" s="4">
        <f>(4532000*4%)+4532000</f>
        <v>4713280</v>
      </c>
      <c r="D45" s="20">
        <v>1</v>
      </c>
      <c r="E45" s="4">
        <f>(4532000*4%)+4532000</f>
        <v>4713280</v>
      </c>
      <c r="F45" s="6">
        <f>+E45*10%</f>
        <v>471328</v>
      </c>
      <c r="G45" s="6">
        <f>+(+F45+E45)*1.6%</f>
        <v>82953.728</v>
      </c>
      <c r="H45" s="6">
        <f>+G45+F45+E45</f>
        <v>5267561.728</v>
      </c>
    </row>
    <row r="46" spans="1:8" ht="12.75">
      <c r="A46" s="18"/>
      <c r="B46" s="10" t="s">
        <v>10</v>
      </c>
      <c r="C46" s="4">
        <f aca="true" t="shared" si="4" ref="C46:H46">SUM(C5:C45)</f>
        <v>149945045</v>
      </c>
      <c r="D46" s="5">
        <f t="shared" si="4"/>
        <v>50</v>
      </c>
      <c r="E46" s="4">
        <f t="shared" si="4"/>
        <v>162607271</v>
      </c>
      <c r="F46" s="6">
        <f t="shared" si="4"/>
        <v>16260728.099999998</v>
      </c>
      <c r="G46" s="6">
        <f t="shared" si="4"/>
        <v>2861887.985600002</v>
      </c>
      <c r="H46" s="29">
        <f t="shared" si="4"/>
        <v>181729887.0855999</v>
      </c>
    </row>
    <row r="47" spans="2:8" ht="12.75">
      <c r="B47" s="26"/>
      <c r="C47" s="26"/>
      <c r="D47" s="27"/>
      <c r="E47" s="27"/>
      <c r="F47" s="27"/>
      <c r="G47" s="27"/>
      <c r="H47" s="26"/>
    </row>
    <row r="48" spans="1:9" ht="51" customHeight="1">
      <c r="A48" s="34" t="s">
        <v>50</v>
      </c>
      <c r="B48" s="34"/>
      <c r="C48" s="34"/>
      <c r="D48" s="34"/>
      <c r="E48" s="34"/>
      <c r="F48" s="34"/>
      <c r="G48" s="34"/>
      <c r="H48" s="28"/>
      <c r="I48" s="28"/>
    </row>
    <row r="49" spans="2:8" ht="12.75">
      <c r="B49" s="36"/>
      <c r="C49" s="36"/>
      <c r="D49" s="36"/>
      <c r="E49" s="36"/>
      <c r="F49" s="36"/>
      <c r="G49" s="36"/>
      <c r="H49" s="36"/>
    </row>
    <row r="50" spans="2:8" ht="12.75">
      <c r="B50" s="10" t="s">
        <v>49</v>
      </c>
      <c r="C50" s="20" t="s">
        <v>41</v>
      </c>
      <c r="D50" s="12"/>
      <c r="E50" s="20" t="s">
        <v>40</v>
      </c>
      <c r="F50" s="20" t="s">
        <v>48</v>
      </c>
      <c r="G50" s="11"/>
      <c r="H50" s="13"/>
    </row>
    <row r="51" spans="2:7" ht="12.75">
      <c r="B51" s="21" t="s">
        <v>11</v>
      </c>
      <c r="C51" s="22">
        <v>23528310</v>
      </c>
      <c r="D51" s="22"/>
      <c r="E51" s="22">
        <v>702341</v>
      </c>
      <c r="F51" s="22">
        <f>+C51+E51</f>
        <v>24230651</v>
      </c>
      <c r="G51" s="14"/>
    </row>
    <row r="52" spans="2:7" ht="12.75">
      <c r="B52" s="21" t="s">
        <v>12</v>
      </c>
      <c r="C52" s="22">
        <v>176462325</v>
      </c>
      <c r="D52" s="22"/>
      <c r="E52" s="24">
        <v>5267562</v>
      </c>
      <c r="F52" s="22">
        <f aca="true" t="shared" si="5" ref="F52:F60">+C52+E52</f>
        <v>181729887</v>
      </c>
      <c r="G52" s="14"/>
    </row>
    <row r="53" spans="2:7" ht="12.75">
      <c r="B53" s="21" t="s">
        <v>13</v>
      </c>
      <c r="C53" s="22">
        <v>176462325.3575999</v>
      </c>
      <c r="D53" s="22"/>
      <c r="E53" s="24">
        <v>5267562</v>
      </c>
      <c r="F53" s="22">
        <f t="shared" si="5"/>
        <v>181729887.3575999</v>
      </c>
      <c r="G53" s="14"/>
    </row>
    <row r="54" spans="2:7" ht="12.75">
      <c r="B54" s="21" t="s">
        <v>14</v>
      </c>
      <c r="C54" s="22">
        <v>176462325</v>
      </c>
      <c r="D54" s="22"/>
      <c r="E54" s="24">
        <v>5267562</v>
      </c>
      <c r="F54" s="22">
        <f t="shared" si="5"/>
        <v>181729887</v>
      </c>
      <c r="G54" s="14"/>
    </row>
    <row r="55" spans="2:7" ht="12.75">
      <c r="B55" s="21" t="s">
        <v>15</v>
      </c>
      <c r="C55" s="22">
        <v>176462325</v>
      </c>
      <c r="D55" s="22"/>
      <c r="E55" s="24">
        <v>5267562</v>
      </c>
      <c r="F55" s="22">
        <f t="shared" si="5"/>
        <v>181729887</v>
      </c>
      <c r="G55" s="14"/>
    </row>
    <row r="56" spans="2:7" ht="12.75">
      <c r="B56" s="21" t="s">
        <v>16</v>
      </c>
      <c r="C56" s="22">
        <v>176462325</v>
      </c>
      <c r="D56" s="22"/>
      <c r="E56" s="24">
        <v>5267562</v>
      </c>
      <c r="F56" s="22">
        <f t="shared" si="5"/>
        <v>181729887</v>
      </c>
      <c r="G56" s="14"/>
    </row>
    <row r="57" spans="2:7" ht="12.75">
      <c r="B57" s="21" t="s">
        <v>17</v>
      </c>
      <c r="C57" s="22">
        <v>176462325</v>
      </c>
      <c r="D57" s="22"/>
      <c r="E57" s="24">
        <v>5267562</v>
      </c>
      <c r="F57" s="22">
        <f t="shared" si="5"/>
        <v>181729887</v>
      </c>
      <c r="G57" s="14"/>
    </row>
    <row r="58" spans="2:6" ht="12.75">
      <c r="B58" s="21" t="s">
        <v>18</v>
      </c>
      <c r="C58" s="22">
        <v>176462325</v>
      </c>
      <c r="D58" s="23"/>
      <c r="E58" s="24">
        <v>5267562</v>
      </c>
      <c r="F58" s="22">
        <f t="shared" si="5"/>
        <v>181729887</v>
      </c>
    </row>
    <row r="59" spans="2:6" ht="12.75">
      <c r="B59" s="21" t="s">
        <v>19</v>
      </c>
      <c r="C59" s="22">
        <v>176462325</v>
      </c>
      <c r="D59" s="23"/>
      <c r="E59" s="24">
        <v>5267562</v>
      </c>
      <c r="F59" s="22">
        <f t="shared" si="5"/>
        <v>181729887</v>
      </c>
    </row>
    <row r="60" spans="2:6" ht="12.75">
      <c r="B60" s="21" t="s">
        <v>20</v>
      </c>
      <c r="C60" s="22">
        <v>176462325</v>
      </c>
      <c r="D60" s="23"/>
      <c r="E60" s="24">
        <v>5267562</v>
      </c>
      <c r="F60" s="22">
        <f t="shared" si="5"/>
        <v>181729887</v>
      </c>
    </row>
    <row r="61" spans="2:7" ht="12.75">
      <c r="B61" s="21" t="s">
        <v>21</v>
      </c>
      <c r="C61" s="25">
        <f>SUM(C51:C60)</f>
        <v>1611689235.3576</v>
      </c>
      <c r="D61" s="23"/>
      <c r="E61" s="25">
        <v>48110399.56373333</v>
      </c>
      <c r="F61" s="25">
        <f>+C61+E61</f>
        <v>1659799634.9213333</v>
      </c>
      <c r="G61" s="16"/>
    </row>
    <row r="62" ht="12.75">
      <c r="F62" s="15"/>
    </row>
    <row r="64" spans="1:8" ht="12.75">
      <c r="A64" s="33"/>
      <c r="B64" s="33"/>
      <c r="C64" s="33"/>
      <c r="D64" s="33"/>
      <c r="E64" s="33"/>
      <c r="F64" s="33"/>
      <c r="G64" s="33"/>
      <c r="H64" s="33"/>
    </row>
    <row r="66" ht="12.75">
      <c r="H66" s="15"/>
    </row>
  </sheetData>
  <sheetProtection/>
  <autoFilter ref="A4:I46"/>
  <mergeCells count="17">
    <mergeCell ref="A1:H1"/>
    <mergeCell ref="A64:H64"/>
    <mergeCell ref="A48:G48"/>
    <mergeCell ref="A23:A27"/>
    <mergeCell ref="A28:A29"/>
    <mergeCell ref="A30:A33"/>
    <mergeCell ref="A34:A39"/>
    <mergeCell ref="A40:A41"/>
    <mergeCell ref="A42:A43"/>
    <mergeCell ref="B49:H49"/>
    <mergeCell ref="A19:A22"/>
    <mergeCell ref="B2:H2"/>
    <mergeCell ref="B3:H3"/>
    <mergeCell ref="A7:A8"/>
    <mergeCell ref="A9:A10"/>
    <mergeCell ref="A13:A16"/>
    <mergeCell ref="A17:A1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2" sqref="H3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GRANCOLOMBINA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ASESORAS</dc:creator>
  <cp:keywords/>
  <dc:description/>
  <cp:lastModifiedBy>IsabelG</cp:lastModifiedBy>
  <cp:lastPrinted>2011-02-25T15:48:14Z</cp:lastPrinted>
  <dcterms:created xsi:type="dcterms:W3CDTF">2007-09-14T15:44:15Z</dcterms:created>
  <dcterms:modified xsi:type="dcterms:W3CDTF">2011-03-19T00:16:46Z</dcterms:modified>
  <cp:category/>
  <cp:version/>
  <cp:contentType/>
  <cp:contentStatus/>
</cp:coreProperties>
</file>